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5701dc12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4 2026 Budget" sheetId="1" r:id="R4ae40646d4a04c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–"/>
    <x:numFmt numFmtId="201" formatCode="0%"/>
    <x:numFmt numFmtId="202" formatCode="mmm d"/>
  </x:numFmts>
  <x:fonts count="12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0000FF"/>
      <x:name val="Carlito"/>
    </x:font>
    <x:font>
      <x:i/>
      <x:sz val="9"/>
      <x:color rgb="FF5B6472"/>
      <x:name val="Carlito"/>
    </x:font>
    <x:font>
      <x:b/>
      <x:sz val="9"/>
      <x:color rgb="FFFFFFFF"/>
      <x:name val="Carlito"/>
    </x:font>
    <x:font>
      <x:b/>
      <x:sz val="10"/>
      <x:color rgb="FFFFFFFF"/>
      <x:name val="Carlito"/>
    </x:font>
    <x:font>
      <x:b/>
      <x:sz val="11"/>
      <x:color rgb="FF15263E"/>
      <x:name val="Carlito"/>
    </x:font>
    <x:font>
      <x:sz val="11"/>
      <x:color rgb="FF5B6472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0C796C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263E"/>
      </x:patternFill>
    </x:fill>
    <x:fill>
      <x:patternFill patternType="solid">
        <x:fgColor rgb="FFFFF5D9"/>
      </x:patternFill>
    </x:fill>
    <x:fill>
      <x:patternFill patternType="solid">
        <x:fgColor rgb="FF0C796C"/>
      </x:patternFill>
    </x:fill>
    <x:fill>
      <x:patternFill patternType="solid">
        <x:fgColor rgb="FFE8F5F1"/>
      </x:patternFill>
    </x:fill>
    <x:fill>
      <x:patternFill patternType="solid">
        <x:fgColor rgb="FFF5F8FA"/>
      </x:patternFill>
    </x:fill>
    <x:fill>
      <x:patternFill patternType="solid">
        <x:fgColor rgb="FFFFF1E9"/>
      </x:patternFill>
    </x:fill>
  </x:fills>
  <x:borders count="2">
    <x:border/>
    <x:border/>
  </x:borders>
  <x:cellStyleXfs count="1">
    <x:xf numFmtId="0" fontId="0" fillId="0" borderId="0"/>
  </x:cellStyleXfs>
  <x:cellXfs count="7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3" borderId="0" xfId="0" applyNumberFormat="1" applyFont="1" applyFill="1" applyBorder="1"/>
    <x:xf numFmtId="200" fontId="3" fillId="3" borderId="0" xfId="0" applyNumberFormat="1" applyFont="1" applyFill="1" applyBorder="1"/>
    <x:xf numFmtId="200" fontId="0" fillId="3" borderId="1" xfId="0" applyNumberFormat="1" applyFont="1" applyFill="1" applyBorder="1"/>
    <x:xf numFmtId="200" fontId="3" fillId="3" borderId="1" xfId="0" applyNumberFormat="1" applyFont="1" applyFill="1" applyBorder="1"/>
    <x:xf numFmtId="201" fontId="0" fillId="3" borderId="0" xfId="0" applyNumberFormat="1" applyFont="1" applyFill="1" applyBorder="1"/>
    <x:xf numFmtId="201" fontId="3" fillId="3" borderId="0" xfId="0" applyNumberFormat="1" applyFont="1" applyFill="1" applyBorder="1"/>
    <x:xf numFmtId="201" fontId="0" fillId="3" borderId="1" xfId="0" applyNumberFormat="1" applyFont="1" applyFill="1" applyBorder="1"/>
    <x:xf numFmtId="201" fontId="3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200" fontId="7" fillId="5" borderId="0" xfId="0" applyNumberFormat="1" applyFont="1" applyFill="1" applyBorder="1"/>
    <x:xf numFmtId="200" fontId="7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8" fillId="0" borderId="0" xfId="0" applyNumberFormat="1" applyFont="1" applyFill="1" applyBorder="1"/>
    <x:xf numFmtId="202" fontId="8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0" fontId="9" fillId="0" borderId="0" xfId="0" applyNumberFormat="1" applyFont="1" applyFill="1" applyBorder="1"/>
    <x:xf numFmtId="200" fontId="9" fillId="0" borderId="1" xfId="0" applyNumberFormat="1" applyFont="1" applyFill="1" applyBorder="1"/>
    <x:xf numFmtId="200" fontId="10" fillId="0" borderId="0" xfId="0" applyNumberFormat="1" applyFont="1" applyFill="1" applyBorder="1"/>
    <x:xf numFmtId="200" fontId="10" fillId="0" borderId="1" xfId="0" applyNumberFormat="1" applyFont="1" applyFill="1" applyBorder="1"/>
    <x:xf numFmtId="202" fontId="8" fillId="6" borderId="0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200" fontId="9" fillId="6" borderId="0" xfId="0" applyNumberFormat="1" applyFont="1" applyFill="1" applyBorder="1"/>
    <x:xf numFmtId="200" fontId="10" fillId="6" borderId="0" xfId="0" applyNumberFormat="1" applyFont="1" applyFill="1" applyBorder="1"/>
    <x:xf numFmtId="202" fontId="8" fillId="6" borderId="1" xfId="0" applyNumberFormat="1" applyFont="1" applyFill="1" applyBorder="1"/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200" fontId="9" fillId="6" borderId="1" xfId="0" applyNumberFormat="1" applyFont="1" applyFill="1" applyBorder="1"/>
    <x:xf numFmtId="200" fontId="10" fillId="6" borderId="1" xfId="0" applyNumberFormat="1" applyFont="1" applyFill="1" applyBorder="1"/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202" fontId="8" fillId="7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200" fontId="9" fillId="7" borderId="0" xfId="0" applyNumberFormat="1" applyFont="1" applyFill="1" applyBorder="1"/>
    <x:xf numFmtId="200" fontId="10" fillId="7" borderId="0" xfId="0" applyNumberFormat="1" applyFont="1" applyFill="1" applyBorder="1"/>
    <x:xf numFmtId="202" fontId="8" fillId="7" borderId="1" xfId="0" applyNumberFormat="1" applyFont="1" applyFill="1" applyBorder="1"/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200" fontId="9" fillId="7" borderId="1" xfId="0" applyNumberFormat="1" applyFont="1" applyFill="1" applyBorder="1"/>
    <x:xf numFmtId="200" fontId="10" fillId="7" borderId="1" xfId="0" applyNumberFormat="1" applyFont="1" applyFill="1" applyBorder="1"/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2743e74e247cb" /><Relationship Type="http://schemas.openxmlformats.org/officeDocument/2006/relationships/theme" Target="/xl/theme/theme1.xml" Id="R2ca7d1be42db4342" /><Relationship Type="http://schemas.openxmlformats.org/officeDocument/2006/relationships/sharedStrings" Target="/xl/sharedStrings.xml" Id="R5d6ab90dd38046a5" /><Relationship Type="http://schemas.openxmlformats.org/officeDocument/2006/relationships/worksheet" Target="/xl/worksheets/sheet1.xml" Id="R4ae40646d4a04c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FormatPr defaultRowHeight="15"/>
  <cols>
    <col min="1" max="1" width="13" hidden="0" customWidth="1"/>
    <col min="2" max="2" width="27" hidden="0" customWidth="1"/>
    <col min="3" max="3" width="18" hidden="0" customWidth="1"/>
    <col min="4" max="4" width="17" hidden="0" customWidth="1"/>
    <col min="5" max="5" width="17" hidden="0" customWidth="1"/>
    <col min="6" max="6" width="22" hidden="0" customWidth="1"/>
  </cols>
  <sheetData>
    <row r="1" ht="34" customHeight="1">
      <c r="A1" s="4" t="str">
        <v>FREELANCE DESIGN  |  Q4 2026 CASH BUDGET</v>
      </c>
      <c r="B1" s="4"/>
      <c r="C1" s="4"/>
      <c r="D1" s="4"/>
      <c r="E1" s="4"/>
      <c r="F1" s="4"/>
    </row>
    <row r="2" ht="26" customHeight="1">
      <c r="A2" s="8" t="str">
        <v>Opening balance</v>
      </c>
      <c r="B2" s="15" t="n">
        <v>4200</v>
      </c>
      <c r="D2" s="8" t="str">
        <v>Tax reserve rate</v>
      </c>
      <c r="E2" s="19" t="n">
        <v>0.25</v>
      </c>
    </row>
    <row r="3" ht="20" customHeight="1">
      <c r="A3" s="22" t="str">
        <v>Monthly cash flow and tax transfers are recorded on the date each payment occurs.</v>
      </c>
      <c r="B3" s="22" t="str">
        <v>Monthly cash flow and tax transfers are recorded on the date each payment occurs.</v>
      </c>
      <c r="C3" s="22" t="str">
        <v>Monthly cash flow and tax transfers are recorded on the date each payment occurs.</v>
      </c>
      <c r="D3" s="22" t="str">
        <v>Monthly cash flow and tax transfers are recorded on the date each payment occurs.</v>
      </c>
      <c r="E3" s="22" t="str">
        <v>Monthly cash flow and tax transfers are recorded on the date each payment occurs.</v>
      </c>
      <c r="F3" s="22" t="str">
        <v>Monthly cash flow and tax transfers are recorded on the date each payment occurs.</v>
      </c>
    </row>
    <row r="5" ht="24" customHeight="1">
      <c r="A5" s="25" t="str">
        <v>Month</v>
      </c>
      <c r="B5" s="25" t="str">
        <v>Income ($)</v>
      </c>
      <c r="C5" s="25" t="str">
        <v>Expenses ($)</v>
      </c>
      <c r="D5" s="25" t="str">
        <v>Tax set-aside ($)</v>
      </c>
      <c r="E5" s="25" t="str">
        <v>Net ($)</v>
      </c>
      <c r="F5" s="25" t="str">
        <v>Ending balance ($)</v>
      </c>
    </row>
    <row r="6" ht="20" customHeight="1">
      <c r="A6" t="str">
        <v>October</v>
      </c>
      <c r="B6" s="10" t="n">
        <f>SUMIFS($D$14:$D$41,$A$14:$A$41,"&gt;="&amp;DATE(2026,10,1),$A$14:$A$41,"&lt;"&amp;EDATE(DATE(2026,10,1),1))</f>
        <v>4850</v>
      </c>
      <c r="C6" s="10" t="n">
        <f>SUMIFS($E$14:$E$41,$A$14:$A$41,"&gt;="&amp;DATE(2026,10,1),$A$14:$A$41,"&lt;"&amp;EDATE(DATE(2026,10,1),1))</f>
        <v>3802.5</v>
      </c>
      <c r="D6" s="10" t="n">
        <f>SUMIFS($E$14:$E$41,$C$14:$C$41,"Tax reserve",$A$14:$A$41,"&gt;="&amp;DATE(2026,10,1),$A$14:$A$41,"&lt;"&amp;EDATE(DATE(2026,10,1),1))</f>
        <v>1212.5</v>
      </c>
      <c r="E6" s="10" t="n">
        <f>B6-C6</f>
        <v>1047.5</v>
      </c>
      <c r="F6" s="10" t="n">
        <f>$B$2+SUM($E$6:E6)</f>
        <v>5247.5</v>
      </c>
    </row>
    <row r="7" ht="20" customHeight="1">
      <c r="A7" t="str">
        <v>November</v>
      </c>
      <c r="B7" s="10" t="n">
        <f>SUMIFS($D$14:$D$41,$A$14:$A$41,"&gt;="&amp;DATE(2026,11,1),$A$14:$A$41,"&lt;"&amp;EDATE(DATE(2026,11,1),1))</f>
        <v>5400</v>
      </c>
      <c r="C7" s="10" t="n">
        <f>SUMIFS($E$14:$E$41,$A$14:$A$41,"&gt;="&amp;DATE(2026,11,1),$A$14:$A$41,"&lt;"&amp;EDATE(DATE(2026,11,1),1))</f>
        <v>5540</v>
      </c>
      <c r="D7" s="10" t="n">
        <f>SUMIFS($E$14:$E$41,$C$14:$C$41,"Tax reserve",$A$14:$A$41,"&gt;="&amp;DATE(2026,11,1),$A$14:$A$41,"&lt;"&amp;EDATE(DATE(2026,11,1),1))</f>
        <v>1350</v>
      </c>
      <c r="E7" s="10" t="n">
        <f>B7-C7</f>
        <v>-140</v>
      </c>
      <c r="F7" s="10" t="n">
        <f>$B$2+SUM($E$6:E7)</f>
        <v>5107.5</v>
      </c>
    </row>
    <row r="8" ht="20" customHeight="1">
      <c r="A8" t="str">
        <v>December</v>
      </c>
      <c r="B8" s="10" t="n">
        <f>SUMIFS($D$14:$D$41,$A$14:$A$41,"&gt;="&amp;DATE(2026,12,1),$A$14:$A$41,"&lt;"&amp;EDATE(DATE(2026,12,1),1))</f>
        <v>4200</v>
      </c>
      <c r="C8" s="10" t="n">
        <f>SUMIFS($E$14:$E$41,$A$14:$A$41,"&gt;="&amp;DATE(2026,12,1),$A$14:$A$41,"&lt;"&amp;EDATE(DATE(2026,12,1),1))</f>
        <v>3640</v>
      </c>
      <c r="D8" s="10" t="n">
        <f>SUMIFS($E$14:$E$41,$C$14:$C$41,"Tax reserve",$A$14:$A$41,"&gt;="&amp;DATE(2026,12,1),$A$14:$A$41,"&lt;"&amp;EDATE(DATE(2026,12,1),1))</f>
        <v>1050</v>
      </c>
      <c r="E8" s="10" t="n">
        <f>B8-C8</f>
        <v>560</v>
      </c>
      <c r="F8" s="10" t="n">
        <f>$B$2+SUM($E$6:E8)</f>
        <v>5667.5</v>
      </c>
    </row>
    <row r="9" ht="24" customHeight="1">
      <c r="A9" s="33" t="str">
        <v>Q4 TOTAL</v>
      </c>
      <c r="B9" s="36" t="n">
        <f>SUM(B6:B8)</f>
        <v>14450</v>
      </c>
      <c r="C9" s="36" t="n">
        <f>SUM(C6:C8)</f>
        <v>12982.5</v>
      </c>
      <c r="D9" s="36" t="n">
        <f>SUM(D6:D8)</f>
        <v>3612.5</v>
      </c>
      <c r="E9" s="36" t="n">
        <f>SUM(E6:E8)</f>
        <v>1467.5</v>
      </c>
      <c r="F9" s="36" t="n">
        <f>F8</f>
        <v>5667.5</v>
      </c>
    </row>
    <row r="11" ht="25" customHeight="1">
      <c r="A11" s="29" t="str">
        <v>TRANSACTION LEDGER  |  cash basis, in payment-date order</v>
      </c>
      <c r="B11" s="29"/>
      <c r="C11" s="29"/>
      <c r="D11" s="29"/>
      <c r="E11" s="29"/>
      <c r="F11" s="29"/>
    </row>
    <row r="13" ht="24" customHeight="1">
      <c r="A13" s="72" t="str">
        <v>Date</v>
      </c>
      <c r="B13" s="72" t="str">
        <v>Description</v>
      </c>
      <c r="C13" s="72" t="str">
        <v>Category</v>
      </c>
      <c r="D13" s="72" t="str">
        <v>Income ($)</v>
      </c>
      <c r="E13" s="72" t="str">
        <v>Expense ($)</v>
      </c>
      <c r="F13" s="72" t="str">
        <v>Running balance ($)</v>
      </c>
    </row>
    <row r="14" ht="17" customHeight="1">
      <c r="A14" s="40" t="n">
        <v>46296</v>
      </c>
      <c r="B14" t="str">
        <v>Client retainer</v>
      </c>
      <c r="C14" s="42" t="str">
        <v>Retainer</v>
      </c>
      <c r="D14" s="44" t="n">
        <v>3000</v>
      </c>
      <c r="E14" s="44" t="n">
        <v>0</v>
      </c>
      <c r="F14" s="46" t="n">
        <f>$B$2+D14-E14</f>
        <v>7200</v>
      </c>
    </row>
    <row r="15" ht="17" customHeight="1">
      <c r="A15" s="48" t="n">
        <v>46296</v>
      </c>
      <c r="B15" s="58" t="str">
        <v>Tax reserve | retainer</v>
      </c>
      <c r="C15" s="58" t="str">
        <v>Tax reserve</v>
      </c>
      <c r="D15" s="51"/>
      <c r="E15" s="52" t="n">
        <f>D14*$E$2</f>
        <v>750</v>
      </c>
      <c r="F15" s="52" t="n">
        <f>F14+D15-E15</f>
        <v>6450</v>
      </c>
    </row>
    <row r="16" ht="17" customHeight="1">
      <c r="A16" s="40" t="n">
        <v>46296</v>
      </c>
      <c r="B16" t="str">
        <v>Studio / home rent</v>
      </c>
      <c r="C16" s="42" t="str">
        <v>Rent</v>
      </c>
      <c r="D16" s="44"/>
      <c r="E16" s="44" t="n">
        <v>1450</v>
      </c>
      <c r="F16" s="46" t="n">
        <f>F15+D16-E16</f>
        <v>5000</v>
      </c>
    </row>
    <row r="17" ht="17" customHeight="1">
      <c r="A17" s="48" t="n">
        <v>46300</v>
      </c>
      <c r="B17" s="49" t="str">
        <v>Design software</v>
      </c>
      <c r="C17" s="50" t="str">
        <v>Software</v>
      </c>
      <c r="D17" s="51"/>
      <c r="E17" s="51" t="n">
        <v>120</v>
      </c>
      <c r="F17" s="52" t="n">
        <f>F16+D17-E17</f>
        <v>4880</v>
      </c>
    </row>
    <row r="18" ht="17" customHeight="1">
      <c r="A18" s="40" t="n">
        <v>46305</v>
      </c>
      <c r="B18" t="str">
        <v>Health insurance</v>
      </c>
      <c r="C18" s="42" t="str">
        <v>Insurance</v>
      </c>
      <c r="D18" s="44"/>
      <c r="E18" s="44" t="n">
        <v>380</v>
      </c>
      <c r="F18" s="46" t="n">
        <f>F17+D18-E18</f>
        <v>4500</v>
      </c>
    </row>
    <row r="19" ht="17" customHeight="1">
      <c r="A19" s="48" t="n">
        <v>46310</v>
      </c>
      <c r="B19" s="49" t="str">
        <v>Project invoice paid</v>
      </c>
      <c r="C19" s="50" t="str">
        <v>Project income</v>
      </c>
      <c r="D19" s="51" t="n">
        <v>1850</v>
      </c>
      <c r="E19" s="51" t="n">
        <v>0</v>
      </c>
      <c r="F19" s="52" t="n">
        <f>F18+D19-E19</f>
        <v>6350</v>
      </c>
    </row>
    <row r="20" ht="17" customHeight="1">
      <c r="A20" s="40" t="n">
        <v>46310</v>
      </c>
      <c r="B20" s="60" t="str">
        <v>Tax reserve | project</v>
      </c>
      <c r="C20" s="60" t="str">
        <v>Tax reserve</v>
      </c>
      <c r="D20" s="44"/>
      <c r="E20" s="46" t="n">
        <f>D19*$E$2</f>
        <v>462.5</v>
      </c>
      <c r="F20" s="46" t="n">
        <f>F19+D20-E20</f>
        <v>5887.5</v>
      </c>
    </row>
    <row r="21" ht="17" customHeight="1">
      <c r="A21" s="48" t="n">
        <v>46310</v>
      </c>
      <c r="B21" s="49" t="str">
        <v>Phone and internet</v>
      </c>
      <c r="C21" s="50" t="str">
        <v>Utilities</v>
      </c>
      <c r="D21" s="51"/>
      <c r="E21" s="51" t="n">
        <v>140</v>
      </c>
      <c r="F21" s="52" t="n">
        <f>F20+D21-E21</f>
        <v>5747.5</v>
      </c>
    </row>
    <row r="22" ht="17" customHeight="1">
      <c r="A22" s="40" t="n">
        <v>46315</v>
      </c>
      <c r="B22" t="str">
        <v>Groceries</v>
      </c>
      <c r="C22" s="42" t="str">
        <v>Groceries</v>
      </c>
      <c r="D22" s="44"/>
      <c r="E22" s="44" t="n">
        <v>500</v>
      </c>
      <c r="F22" s="46" t="n">
        <f>F21+D22-E22</f>
        <v>5247.5</v>
      </c>
    </row>
    <row r="23" ht="17" customHeight="1">
      <c r="A23" s="48" t="n">
        <v>46327</v>
      </c>
      <c r="B23" s="49" t="str">
        <v>Client retainer</v>
      </c>
      <c r="C23" s="50" t="str">
        <v>Retainer</v>
      </c>
      <c r="D23" s="51" t="n">
        <v>3000</v>
      </c>
      <c r="E23" s="51" t="n">
        <v>0</v>
      </c>
      <c r="F23" s="52" t="n">
        <f>F22+D23-E23</f>
        <v>8247.5</v>
      </c>
    </row>
    <row r="24" ht="17" customHeight="1">
      <c r="A24" s="40" t="n">
        <v>46327</v>
      </c>
      <c r="B24" s="60" t="str">
        <v>Tax reserve | retainer</v>
      </c>
      <c r="C24" s="60" t="str">
        <v>Tax reserve</v>
      </c>
      <c r="D24" s="44"/>
      <c r="E24" s="46" t="n">
        <f>D23*$E$2</f>
        <v>750</v>
      </c>
      <c r="F24" s="46" t="n">
        <f>F23+D24-E24</f>
        <v>7497.5</v>
      </c>
    </row>
    <row r="25" ht="17" customHeight="1">
      <c r="A25" s="48" t="n">
        <v>46327</v>
      </c>
      <c r="B25" s="49" t="str">
        <v>Studio / home rent</v>
      </c>
      <c r="C25" s="50" t="str">
        <v>Rent</v>
      </c>
      <c r="D25" s="51"/>
      <c r="E25" s="51" t="n">
        <v>1450</v>
      </c>
      <c r="F25" s="52" t="n">
        <f>F24+D25-E25</f>
        <v>6047.5</v>
      </c>
    </row>
    <row r="26" ht="17" customHeight="1">
      <c r="A26" s="40" t="n">
        <v>46331</v>
      </c>
      <c r="B26" t="str">
        <v>Design software</v>
      </c>
      <c r="C26" s="42" t="str">
        <v>Software</v>
      </c>
      <c r="D26" s="44"/>
      <c r="E26" s="44" t="n">
        <v>120</v>
      </c>
      <c r="F26" s="46" t="n">
        <f>F25+D26-E26</f>
        <v>5927.5</v>
      </c>
    </row>
    <row r="27" ht="17" customHeight="1">
      <c r="A27" s="48" t="n">
        <v>46336</v>
      </c>
      <c r="B27" s="49" t="str">
        <v>Health insurance</v>
      </c>
      <c r="C27" s="50" t="str">
        <v>Insurance</v>
      </c>
      <c r="D27" s="51"/>
      <c r="E27" s="51" t="n">
        <v>380</v>
      </c>
      <c r="F27" s="52" t="n">
        <f>F26+D27-E27</f>
        <v>5547.5</v>
      </c>
    </row>
    <row r="28" ht="17" customHeight="1">
      <c r="A28" s="40" t="n">
        <v>46341</v>
      </c>
      <c r="B28" t="str">
        <v>Phone and internet</v>
      </c>
      <c r="C28" s="42" t="str">
        <v>Utilities</v>
      </c>
      <c r="D28" s="44"/>
      <c r="E28" s="44" t="n">
        <v>140</v>
      </c>
      <c r="F28" s="46" t="n">
        <f>F27+D28-E28</f>
        <v>5407.5</v>
      </c>
    </row>
    <row r="29" ht="17" customHeight="1">
      <c r="A29" s="48" t="n">
        <v>46346</v>
      </c>
      <c r="B29" s="49" t="str">
        <v>Project invoice paid</v>
      </c>
      <c r="C29" s="50" t="str">
        <v>Project income</v>
      </c>
      <c r="D29" s="51" t="n">
        <v>2400</v>
      </c>
      <c r="E29" s="51" t="n">
        <v>0</v>
      </c>
      <c r="F29" s="52" t="n">
        <f>F28+D29-E29</f>
        <v>7807.5</v>
      </c>
    </row>
    <row r="30" ht="17" customHeight="1">
      <c r="A30" s="40" t="n">
        <v>46346</v>
      </c>
      <c r="B30" s="60" t="str">
        <v>Tax reserve | project</v>
      </c>
      <c r="C30" s="60" t="str">
        <v>Tax reserve</v>
      </c>
      <c r="D30" s="44"/>
      <c r="E30" s="46" t="n">
        <f>D29*$E$2</f>
        <v>600</v>
      </c>
      <c r="F30" s="46" t="n">
        <f>F29+D30-E30</f>
        <v>7207.5</v>
      </c>
    </row>
    <row r="31" ht="17" customHeight="1">
      <c r="A31" s="48" t="n">
        <v>46346</v>
      </c>
      <c r="B31" s="49" t="str">
        <v>Groceries</v>
      </c>
      <c r="C31" s="50" t="str">
        <v>Groceries</v>
      </c>
      <c r="D31" s="51"/>
      <c r="E31" s="51" t="n">
        <v>500</v>
      </c>
      <c r="F31" s="52" t="n">
        <f>F30+D31-E31</f>
        <v>6707.5</v>
      </c>
    </row>
    <row r="32" ht="17" customHeight="1">
      <c r="A32" s="62" t="n">
        <v>46354</v>
      </c>
      <c r="B32" s="63" t="str">
        <v>New laptop</v>
      </c>
      <c r="C32" s="64" t="str">
        <v>Equipment</v>
      </c>
      <c r="D32" s="65"/>
      <c r="E32" s="65" t="n">
        <v>1600</v>
      </c>
      <c r="F32" s="66" t="n">
        <f>F31+D32-E32</f>
        <v>5107.5</v>
      </c>
    </row>
    <row r="33" ht="17" customHeight="1">
      <c r="A33" s="48" t="n">
        <v>46357</v>
      </c>
      <c r="B33" s="49" t="str">
        <v>Client retainer</v>
      </c>
      <c r="C33" s="50" t="str">
        <v>Retainer</v>
      </c>
      <c r="D33" s="51" t="n">
        <v>3000</v>
      </c>
      <c r="E33" s="51" t="n">
        <v>0</v>
      </c>
      <c r="F33" s="52" t="n">
        <f>F32+D33-E33</f>
        <v>8107.5</v>
      </c>
    </row>
    <row r="34" ht="17" customHeight="1">
      <c r="A34" s="40" t="n">
        <v>46357</v>
      </c>
      <c r="B34" s="60" t="str">
        <v>Tax reserve | retainer</v>
      </c>
      <c r="C34" s="60" t="str">
        <v>Tax reserve</v>
      </c>
      <c r="D34" s="44"/>
      <c r="E34" s="46" t="n">
        <f>D33*$E$2</f>
        <v>750</v>
      </c>
      <c r="F34" s="46" t="n">
        <f>F33+D34-E34</f>
        <v>7357.5</v>
      </c>
    </row>
    <row r="35" ht="17" customHeight="1">
      <c r="A35" s="48" t="n">
        <v>46357</v>
      </c>
      <c r="B35" s="49" t="str">
        <v>Studio / home rent</v>
      </c>
      <c r="C35" s="50" t="str">
        <v>Rent</v>
      </c>
      <c r="D35" s="51"/>
      <c r="E35" s="51" t="n">
        <v>1450</v>
      </c>
      <c r="F35" s="52" t="n">
        <f>F34+D35-E35</f>
        <v>5907.5</v>
      </c>
    </row>
    <row r="36" ht="17" customHeight="1">
      <c r="A36" s="40" t="n">
        <v>46361</v>
      </c>
      <c r="B36" t="str">
        <v>Design software</v>
      </c>
      <c r="C36" s="42" t="str">
        <v>Software</v>
      </c>
      <c r="D36" s="44"/>
      <c r="E36" s="44" t="n">
        <v>120</v>
      </c>
      <c r="F36" s="46" t="n">
        <f>F35+D36-E36</f>
        <v>5787.5</v>
      </c>
    </row>
    <row r="37" ht="17" customHeight="1">
      <c r="A37" s="48" t="n">
        <v>46366</v>
      </c>
      <c r="B37" s="49" t="str">
        <v>Project invoice paid</v>
      </c>
      <c r="C37" s="50" t="str">
        <v>Project income</v>
      </c>
      <c r="D37" s="51" t="n">
        <v>1200</v>
      </c>
      <c r="E37" s="51" t="n">
        <v>0</v>
      </c>
      <c r="F37" s="52" t="n">
        <f>F36+D37-E37</f>
        <v>6987.5</v>
      </c>
    </row>
    <row r="38" ht="17" customHeight="1">
      <c r="A38" s="40" t="n">
        <v>46366</v>
      </c>
      <c r="B38" s="60" t="str">
        <v>Tax reserve | project</v>
      </c>
      <c r="C38" s="60" t="str">
        <v>Tax reserve</v>
      </c>
      <c r="D38" s="44"/>
      <c r="E38" s="46" t="n">
        <f>D37*$E$2</f>
        <v>300</v>
      </c>
      <c r="F38" s="46" t="n">
        <f>F37+D38-E38</f>
        <v>6687.5</v>
      </c>
    </row>
    <row r="39" ht="17" customHeight="1">
      <c r="A39" s="48" t="n">
        <v>46366</v>
      </c>
      <c r="B39" s="49" t="str">
        <v>Health insurance</v>
      </c>
      <c r="C39" s="50" t="str">
        <v>Insurance</v>
      </c>
      <c r="D39" s="51"/>
      <c r="E39" s="51" t="n">
        <v>380</v>
      </c>
      <c r="F39" s="52" t="n">
        <f>F38+D39-E39</f>
        <v>6307.5</v>
      </c>
    </row>
    <row r="40" ht="17" customHeight="1">
      <c r="A40" s="40" t="n">
        <v>46371</v>
      </c>
      <c r="B40" t="str">
        <v>Phone and internet</v>
      </c>
      <c r="C40" s="42" t="str">
        <v>Utilities</v>
      </c>
      <c r="D40" s="44"/>
      <c r="E40" s="44" t="n">
        <v>140</v>
      </c>
      <c r="F40" s="46" t="n">
        <f>F39+D40-E40</f>
        <v>6167.5</v>
      </c>
    </row>
    <row r="41" ht="17" customHeight="1">
      <c r="A41" s="48" t="n">
        <v>46376</v>
      </c>
      <c r="B41" s="49" t="str">
        <v>Groceries</v>
      </c>
      <c r="C41" s="50" t="str">
        <v>Groceries</v>
      </c>
      <c r="D41" s="51"/>
      <c r="E41" s="51" t="n">
        <v>500</v>
      </c>
      <c r="F41" s="52" t="n">
        <f>F40+D41-E41</f>
        <v>5667.5</v>
      </c>
    </row>
  </sheetData>
  <mergeCells>
    <mergeCell ref="A1:F1"/>
    <mergeCell ref="A11:F11"/>
  </mergeCells>
  <pageMargins left="0.7" right="0.7" top="0.75" bottom="0.75" header="0.3" footer="0.3"/>
  <pageSetup paperSize="1" orientation="portrait" fitToWidth="1" fitToHeight="1"/>
</worksheet>
</file>