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4 2026 Budget" sheetId="1" state="visible" r:id="rId3"/>
  </sheets>
  <definedNames>
    <definedName function="false" hidden="false" localSheetId="0" name="_xlnm.Print_Area" vbProcedure="false">'Q4 2026 Budget'!$A$1:$F$48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5" authorId="0">
      <text>
        <r>
          <rPr>
            <sz val="10"/>
            <rFont val="Arial"/>
            <family val="2"/>
          </rPr>
          <t xml:space="preserve">Provided by user.</t>
        </r>
      </text>
    </comment>
    <comment ref="C6" authorId="0">
      <text>
        <r>
          <rPr>
            <sz val="10"/>
            <rFont val="Arial"/>
            <family val="2"/>
          </rPr>
          <t xml:space="preserve">Provided by user: 25% of every income payment, set aside the day it arrives.</t>
        </r>
      </text>
    </comment>
  </commentList>
</comments>
</file>

<file path=xl/sharedStrings.xml><?xml version="1.0" encoding="utf-8"?>
<sst xmlns="http://schemas.openxmlformats.org/spreadsheetml/2006/main" count="84" uniqueCount="43">
  <si>
    <t xml:space="preserve">Q4 2026 Budget — Freelance Graphic Design</t>
  </si>
  <si>
    <t xml:space="preserve">October – December 2026  ·  Blue = editable input, black = formula</t>
  </si>
  <si>
    <t xml:space="preserve">Inputs</t>
  </si>
  <si>
    <t xml:space="preserve">Starting balance (Oct 1)</t>
  </si>
  <si>
    <t xml:space="preserve">Q4 ending balance</t>
  </si>
  <si>
    <t xml:space="preserve">Tax set-aside rate</t>
  </si>
  <si>
    <t xml:space="preserve">Matches ledger?</t>
  </si>
  <si>
    <t xml:space="preserve">Monthly Summary</t>
  </si>
  <si>
    <t xml:space="preserve">Month</t>
  </si>
  <si>
    <t xml:space="preserve">Total Income</t>
  </si>
  <si>
    <t xml:space="preserve">Expenses</t>
  </si>
  <si>
    <t xml:space="preserve">Tax Set-Aside</t>
  </si>
  <si>
    <t xml:space="preserve">Net</t>
  </si>
  <si>
    <t xml:space="preserve">October</t>
  </si>
  <si>
    <t xml:space="preserve">November</t>
  </si>
  <si>
    <t xml:space="preserve">December</t>
  </si>
  <si>
    <t xml:space="preserve">Q4 Total</t>
  </si>
  <si>
    <t xml:space="preserve">Transactions</t>
  </si>
  <si>
    <t xml:space="preserve">Date</t>
  </si>
  <si>
    <t xml:space="preserve">Description</t>
  </si>
  <si>
    <t xml:space="preserve">Category</t>
  </si>
  <si>
    <t xml:space="preserve">Income</t>
  </si>
  <si>
    <t xml:space="preserve">Expense</t>
  </si>
  <si>
    <t xml:space="preserve">Balance</t>
  </si>
  <si>
    <t xml:space="preserve">Opening balance</t>
  </si>
  <si>
    <t xml:space="preserve">Opening</t>
  </si>
  <si>
    <t xml:space="preserve">Client retainer</t>
  </si>
  <si>
    <t xml:space="preserve">Tax set-aside (25% of client retainer)</t>
  </si>
  <si>
    <t xml:space="preserve">Rent</t>
  </si>
  <si>
    <t xml:space="preserve">Housing</t>
  </si>
  <si>
    <t xml:space="preserve">Software subscriptions</t>
  </si>
  <si>
    <t xml:space="preserve">Software</t>
  </si>
  <si>
    <t xml:space="preserve">Health insurance</t>
  </si>
  <si>
    <t xml:space="preserve">Insurance</t>
  </si>
  <si>
    <t xml:space="preserve">Project invoice</t>
  </si>
  <si>
    <t xml:space="preserve">Tax set-aside (25% of project invoice)</t>
  </si>
  <si>
    <t xml:space="preserve">Phone &amp; internet</t>
  </si>
  <si>
    <t xml:space="preserve">Utilities</t>
  </si>
  <si>
    <t xml:space="preserve">Groceries</t>
  </si>
  <si>
    <t xml:space="preserve">New laptop (one-off)</t>
  </si>
  <si>
    <t xml:space="preserve">Equipment</t>
  </si>
  <si>
    <t xml:space="preserve">Q4 closing balance</t>
  </si>
  <si>
    <t xml:space="preserve">Expenses exclude the tax set-aside, which is shown separately. Net = Income − Expenses − Tax Set-Aside. All amounts and dates provided by user.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</si>
</sst>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;&quot;($&quot;#,##0.00\);\-"/>
    <numFmt numFmtId="166" formatCode="0.0%"/>
    <numFmt numFmtId="167" formatCode="mmm\ d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7"/>
      <color rgb="FF595959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A5F"/>
        <bgColor rgb="FF333333"/>
      </patternFill>
    </fill>
    <fill>
      <patternFill patternType="solid">
        <fgColor rgb="FFD9E1EC"/>
        <bgColor rgb="FFEEF2F7"/>
      </patternFill>
    </fill>
    <fill>
      <patternFill patternType="solid">
        <fgColor rgb="FFEEF2F7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5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2F7"/>
      <rgbColor rgb="FFCCFFFF"/>
      <rgbColor rgb="FF660066"/>
      <rgbColor rgb="FFFF8080"/>
      <rgbColor rgb="FF0066CC"/>
      <rgbColor rgb="FFD9E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5" min="4" style="0" width="13"/>
    <col collapsed="false" customWidth="true" hidden="false" outlineLevel="0" max="6" min="6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C5" s="5" t="n">
        <v>4200</v>
      </c>
      <c r="E5" s="6" t="s">
        <v>4</v>
      </c>
      <c r="F5" s="7" t="n">
        <f aca="false">C5+F13</f>
        <v>5667.5</v>
      </c>
    </row>
    <row r="6" customFormat="false" ht="15" hidden="false" customHeight="false" outlineLevel="0" collapsed="false">
      <c r="A6" s="4" t="s">
        <v>5</v>
      </c>
      <c r="C6" s="8" t="n">
        <v>0.25</v>
      </c>
      <c r="E6" s="9" t="s">
        <v>6</v>
      </c>
      <c r="F6" s="9" t="str">
        <f aca="false">IF(ROUND(F5-F46,2)=0,"Yes","Check")</f>
        <v>Yes</v>
      </c>
    </row>
    <row r="8" customFormat="false" ht="15" hidden="false" customHeight="false" outlineLevel="0" collapsed="false">
      <c r="A8" s="3" t="s">
        <v>7</v>
      </c>
    </row>
    <row r="9" customFormat="false" ht="15" hidden="false" customHeight="false" outlineLevel="0" collapsed="false">
      <c r="A9" s="10" t="s">
        <v>8</v>
      </c>
      <c r="B9" s="10"/>
      <c r="C9" s="11" t="s">
        <v>9</v>
      </c>
      <c r="D9" s="11" t="s">
        <v>10</v>
      </c>
      <c r="E9" s="11" t="s">
        <v>11</v>
      </c>
      <c r="F9" s="11" t="s">
        <v>12</v>
      </c>
    </row>
    <row r="10" customFormat="false" ht="15" hidden="false" customHeight="false" outlineLevel="0" collapsed="false">
      <c r="A10" s="12" t="s">
        <v>13</v>
      </c>
      <c r="B10" s="12"/>
      <c r="C10" s="13" t="n">
        <f aca="false">SUMIFS($D$18:$D$45,$A$18:$A$45,"&gt;="&amp;DATE(2026,10,1),$A$18:$A$45,"&lt;="&amp;DATE(2026,10,31))</f>
        <v>4850</v>
      </c>
      <c r="D10" s="13" t="n">
        <f aca="false">SUMIFS($E$18:$E$45,$A$18:$A$45,"&gt;="&amp;DATE(2026,10,1),$A$18:$A$45,"&lt;="&amp;DATE(2026,10,31),$C$18:$C$45,"&lt;&gt;Tax Set-Aside")</f>
        <v>2590</v>
      </c>
      <c r="E10" s="13" t="n">
        <f aca="false">SUMIFS($E$18:$E$45,$A$18:$A$45,"&gt;="&amp;DATE(2026,10,1),$A$18:$A$45,"&lt;="&amp;DATE(2026,10,31),$C$18:$C$45,"Tax Set-Aside")</f>
        <v>1212.5</v>
      </c>
      <c r="F10" s="13" t="n">
        <f aca="false">C10-D10-E10</f>
        <v>1047.5</v>
      </c>
    </row>
    <row r="11" customFormat="false" ht="15" hidden="false" customHeight="false" outlineLevel="0" collapsed="false">
      <c r="A11" s="12" t="s">
        <v>14</v>
      </c>
      <c r="B11" s="12"/>
      <c r="C11" s="13" t="n">
        <f aca="false">SUMIFS($D$18:$D$45,$A$18:$A$45,"&gt;="&amp;DATE(2026,11,1),$A$18:$A$45,"&lt;="&amp;DATE(2026,11,30))</f>
        <v>5400</v>
      </c>
      <c r="D11" s="13" t="n">
        <f aca="false">SUMIFS($E$18:$E$45,$A$18:$A$45,"&gt;="&amp;DATE(2026,11,1),$A$18:$A$45,"&lt;="&amp;DATE(2026,11,30),$C$18:$C$45,"&lt;&gt;Tax Set-Aside")</f>
        <v>4190</v>
      </c>
      <c r="E11" s="13" t="n">
        <f aca="false">SUMIFS($E$18:$E$45,$A$18:$A$45,"&gt;="&amp;DATE(2026,11,1),$A$18:$A$45,"&lt;="&amp;DATE(2026,11,30),$C$18:$C$45,"Tax Set-Aside")</f>
        <v>1350</v>
      </c>
      <c r="F11" s="13" t="n">
        <f aca="false">C11-D11-E11</f>
        <v>-140</v>
      </c>
    </row>
    <row r="12" customFormat="false" ht="15" hidden="false" customHeight="false" outlineLevel="0" collapsed="false">
      <c r="A12" s="12" t="s">
        <v>15</v>
      </c>
      <c r="B12" s="12"/>
      <c r="C12" s="13" t="n">
        <f aca="false">SUMIFS($D$18:$D$45,$A$18:$A$45,"&gt;="&amp;DATE(2026,12,1),$A$18:$A$45,"&lt;="&amp;DATE(2026,12,31))</f>
        <v>4200</v>
      </c>
      <c r="D12" s="13" t="n">
        <f aca="false">SUMIFS($E$18:$E$45,$A$18:$A$45,"&gt;="&amp;DATE(2026,12,1),$A$18:$A$45,"&lt;="&amp;DATE(2026,12,31),$C$18:$C$45,"&lt;&gt;Tax Set-Aside")</f>
        <v>2590</v>
      </c>
      <c r="E12" s="13" t="n">
        <f aca="false">SUMIFS($E$18:$E$45,$A$18:$A$45,"&gt;="&amp;DATE(2026,12,1),$A$18:$A$45,"&lt;="&amp;DATE(2026,12,31),$C$18:$C$45,"Tax Set-Aside")</f>
        <v>1050</v>
      </c>
      <c r="F12" s="13" t="n">
        <f aca="false">C12-D12-E12</f>
        <v>560</v>
      </c>
    </row>
    <row r="13" customFormat="false" ht="15" hidden="false" customHeight="false" outlineLevel="0" collapsed="false">
      <c r="A13" s="14" t="s">
        <v>16</v>
      </c>
      <c r="B13" s="14"/>
      <c r="C13" s="15" t="n">
        <f aca="false">SUM(C10:C12)</f>
        <v>14450</v>
      </c>
      <c r="D13" s="15" t="n">
        <f aca="false">SUM(D10:D12)</f>
        <v>9370</v>
      </c>
      <c r="E13" s="15" t="n">
        <f aca="false">SUM(E10:E12)</f>
        <v>3612.5</v>
      </c>
      <c r="F13" s="15" t="n">
        <f aca="false">SUM(F10:F12)</f>
        <v>1467.5</v>
      </c>
    </row>
    <row r="15" customFormat="false" ht="15" hidden="false" customHeight="false" outlineLevel="0" collapsed="false">
      <c r="A15" s="3" t="s">
        <v>17</v>
      </c>
    </row>
    <row r="16" customFormat="false" ht="15" hidden="false" customHeight="false" outlineLevel="0" collapsed="false">
      <c r="A16" s="16" t="s">
        <v>18</v>
      </c>
      <c r="B16" s="16" t="s">
        <v>19</v>
      </c>
      <c r="C16" s="16" t="s">
        <v>20</v>
      </c>
      <c r="D16" s="11" t="s">
        <v>21</v>
      </c>
      <c r="E16" s="11" t="s">
        <v>22</v>
      </c>
      <c r="F16" s="11" t="s">
        <v>23</v>
      </c>
    </row>
    <row r="17" customFormat="false" ht="15" hidden="false" customHeight="false" outlineLevel="0" collapsed="false">
      <c r="A17" s="17" t="n">
        <v>46296</v>
      </c>
      <c r="B17" s="4" t="s">
        <v>24</v>
      </c>
      <c r="C17" s="4" t="s">
        <v>25</v>
      </c>
      <c r="D17" s="4"/>
      <c r="E17" s="4"/>
      <c r="F17" s="13" t="n">
        <f aca="false">$C$5</f>
        <v>4200</v>
      </c>
    </row>
    <row r="18" customFormat="false" ht="15" hidden="false" customHeight="false" outlineLevel="0" collapsed="false">
      <c r="A18" s="17" t="n">
        <v>46296</v>
      </c>
      <c r="B18" s="4" t="s">
        <v>26</v>
      </c>
      <c r="C18" s="4" t="s">
        <v>21</v>
      </c>
      <c r="D18" s="18" t="n">
        <v>3000</v>
      </c>
      <c r="E18" s="13"/>
      <c r="F18" s="13" t="n">
        <f aca="false">F17+N(D18)-N(E18)</f>
        <v>7200</v>
      </c>
    </row>
    <row r="19" customFormat="false" ht="15" hidden="false" customHeight="false" outlineLevel="0" collapsed="false">
      <c r="A19" s="19" t="n">
        <v>46296</v>
      </c>
      <c r="B19" s="20" t="s">
        <v>27</v>
      </c>
      <c r="C19" s="20" t="s">
        <v>11</v>
      </c>
      <c r="D19" s="21"/>
      <c r="E19" s="21" t="n">
        <f aca="false">ROUND(D18*$C$6,2)</f>
        <v>750</v>
      </c>
      <c r="F19" s="21" t="n">
        <f aca="false">F18+N(D19)-N(E19)</f>
        <v>6450</v>
      </c>
    </row>
    <row r="20" customFormat="false" ht="15" hidden="false" customHeight="false" outlineLevel="0" collapsed="false">
      <c r="A20" s="17" t="n">
        <v>46296</v>
      </c>
      <c r="B20" s="4" t="s">
        <v>28</v>
      </c>
      <c r="C20" s="4" t="s">
        <v>29</v>
      </c>
      <c r="D20" s="13"/>
      <c r="E20" s="18" t="n">
        <v>1450</v>
      </c>
      <c r="F20" s="13" t="n">
        <f aca="false">F19+N(D20)-N(E20)</f>
        <v>5000</v>
      </c>
    </row>
    <row r="21" customFormat="false" ht="15" hidden="false" customHeight="false" outlineLevel="0" collapsed="false">
      <c r="A21" s="19" t="n">
        <v>46300</v>
      </c>
      <c r="B21" s="20" t="s">
        <v>30</v>
      </c>
      <c r="C21" s="20" t="s">
        <v>31</v>
      </c>
      <c r="D21" s="21"/>
      <c r="E21" s="22" t="n">
        <v>120</v>
      </c>
      <c r="F21" s="21" t="n">
        <f aca="false">F20+N(D21)-N(E21)</f>
        <v>4880</v>
      </c>
    </row>
    <row r="22" customFormat="false" ht="15" hidden="false" customHeight="false" outlineLevel="0" collapsed="false">
      <c r="A22" s="17" t="n">
        <v>46305</v>
      </c>
      <c r="B22" s="4" t="s">
        <v>32</v>
      </c>
      <c r="C22" s="4" t="s">
        <v>33</v>
      </c>
      <c r="D22" s="13"/>
      <c r="E22" s="18" t="n">
        <v>380</v>
      </c>
      <c r="F22" s="13" t="n">
        <f aca="false">F21+N(D22)-N(E22)</f>
        <v>4500</v>
      </c>
    </row>
    <row r="23" customFormat="false" ht="15" hidden="false" customHeight="false" outlineLevel="0" collapsed="false">
      <c r="A23" s="19" t="n">
        <v>46310</v>
      </c>
      <c r="B23" s="20" t="s">
        <v>34</v>
      </c>
      <c r="C23" s="20" t="s">
        <v>21</v>
      </c>
      <c r="D23" s="22" t="n">
        <v>1850</v>
      </c>
      <c r="E23" s="21"/>
      <c r="F23" s="21" t="n">
        <f aca="false">F22+N(D23)-N(E23)</f>
        <v>6350</v>
      </c>
    </row>
    <row r="24" customFormat="false" ht="15" hidden="false" customHeight="false" outlineLevel="0" collapsed="false">
      <c r="A24" s="17" t="n">
        <v>46310</v>
      </c>
      <c r="B24" s="4" t="s">
        <v>35</v>
      </c>
      <c r="C24" s="4" t="s">
        <v>11</v>
      </c>
      <c r="D24" s="13"/>
      <c r="E24" s="13" t="n">
        <f aca="false">ROUND(D23*$C$6,2)</f>
        <v>462.5</v>
      </c>
      <c r="F24" s="13" t="n">
        <f aca="false">F23+N(D24)-N(E24)</f>
        <v>5887.5</v>
      </c>
    </row>
    <row r="25" customFormat="false" ht="15" hidden="false" customHeight="false" outlineLevel="0" collapsed="false">
      <c r="A25" s="19" t="n">
        <v>46310</v>
      </c>
      <c r="B25" s="20" t="s">
        <v>36</v>
      </c>
      <c r="C25" s="20" t="s">
        <v>37</v>
      </c>
      <c r="D25" s="21"/>
      <c r="E25" s="22" t="n">
        <v>140</v>
      </c>
      <c r="F25" s="21" t="n">
        <f aca="false">F24+N(D25)-N(E25)</f>
        <v>5747.5</v>
      </c>
    </row>
    <row r="26" customFormat="false" ht="15" hidden="false" customHeight="false" outlineLevel="0" collapsed="false">
      <c r="A26" s="17" t="n">
        <v>46315</v>
      </c>
      <c r="B26" s="4" t="s">
        <v>38</v>
      </c>
      <c r="C26" s="4" t="s">
        <v>38</v>
      </c>
      <c r="D26" s="13"/>
      <c r="E26" s="18" t="n">
        <v>500</v>
      </c>
      <c r="F26" s="13" t="n">
        <f aca="false">F25+N(D26)-N(E26)</f>
        <v>5247.5</v>
      </c>
    </row>
    <row r="27" customFormat="false" ht="15" hidden="false" customHeight="false" outlineLevel="0" collapsed="false">
      <c r="A27" s="19" t="n">
        <v>46327</v>
      </c>
      <c r="B27" s="20" t="s">
        <v>26</v>
      </c>
      <c r="C27" s="20" t="s">
        <v>21</v>
      </c>
      <c r="D27" s="22" t="n">
        <v>3000</v>
      </c>
      <c r="E27" s="21"/>
      <c r="F27" s="21" t="n">
        <f aca="false">F26+N(D27)-N(E27)</f>
        <v>8247.5</v>
      </c>
    </row>
    <row r="28" customFormat="false" ht="15" hidden="false" customHeight="false" outlineLevel="0" collapsed="false">
      <c r="A28" s="17" t="n">
        <v>46327</v>
      </c>
      <c r="B28" s="4" t="s">
        <v>27</v>
      </c>
      <c r="C28" s="4" t="s">
        <v>11</v>
      </c>
      <c r="D28" s="13"/>
      <c r="E28" s="13" t="n">
        <f aca="false">ROUND(D27*$C$6,2)</f>
        <v>750</v>
      </c>
      <c r="F28" s="13" t="n">
        <f aca="false">F27+N(D28)-N(E28)</f>
        <v>7497.5</v>
      </c>
    </row>
    <row r="29" customFormat="false" ht="15" hidden="false" customHeight="false" outlineLevel="0" collapsed="false">
      <c r="A29" s="19" t="n">
        <v>46327</v>
      </c>
      <c r="B29" s="20" t="s">
        <v>28</v>
      </c>
      <c r="C29" s="20" t="s">
        <v>29</v>
      </c>
      <c r="D29" s="21"/>
      <c r="E29" s="22" t="n">
        <v>1450</v>
      </c>
      <c r="F29" s="21" t="n">
        <f aca="false">F28+N(D29)-N(E29)</f>
        <v>6047.5</v>
      </c>
    </row>
    <row r="30" customFormat="false" ht="15" hidden="false" customHeight="false" outlineLevel="0" collapsed="false">
      <c r="A30" s="17" t="n">
        <v>46331</v>
      </c>
      <c r="B30" s="4" t="s">
        <v>30</v>
      </c>
      <c r="C30" s="4" t="s">
        <v>31</v>
      </c>
      <c r="D30" s="13"/>
      <c r="E30" s="18" t="n">
        <v>120</v>
      </c>
      <c r="F30" s="13" t="n">
        <f aca="false">F29+N(D30)-N(E30)</f>
        <v>5927.5</v>
      </c>
    </row>
    <row r="31" customFormat="false" ht="15" hidden="false" customHeight="false" outlineLevel="0" collapsed="false">
      <c r="A31" s="19" t="n">
        <v>46336</v>
      </c>
      <c r="B31" s="20" t="s">
        <v>32</v>
      </c>
      <c r="C31" s="20" t="s">
        <v>33</v>
      </c>
      <c r="D31" s="21"/>
      <c r="E31" s="22" t="n">
        <v>380</v>
      </c>
      <c r="F31" s="21" t="n">
        <f aca="false">F30+N(D31)-N(E31)</f>
        <v>5547.5</v>
      </c>
    </row>
    <row r="32" customFormat="false" ht="15" hidden="false" customHeight="false" outlineLevel="0" collapsed="false">
      <c r="A32" s="17" t="n">
        <v>46341</v>
      </c>
      <c r="B32" s="4" t="s">
        <v>36</v>
      </c>
      <c r="C32" s="4" t="s">
        <v>37</v>
      </c>
      <c r="D32" s="13"/>
      <c r="E32" s="18" t="n">
        <v>140</v>
      </c>
      <c r="F32" s="13" t="n">
        <f aca="false">F31+N(D32)-N(E32)</f>
        <v>5407.5</v>
      </c>
    </row>
    <row r="33" customFormat="false" ht="15" hidden="false" customHeight="false" outlineLevel="0" collapsed="false">
      <c r="A33" s="19" t="n">
        <v>46346</v>
      </c>
      <c r="B33" s="20" t="s">
        <v>34</v>
      </c>
      <c r="C33" s="20" t="s">
        <v>21</v>
      </c>
      <c r="D33" s="22" t="n">
        <v>2400</v>
      </c>
      <c r="E33" s="21"/>
      <c r="F33" s="21" t="n">
        <f aca="false">F32+N(D33)-N(E33)</f>
        <v>7807.5</v>
      </c>
    </row>
    <row r="34" customFormat="false" ht="15" hidden="false" customHeight="false" outlineLevel="0" collapsed="false">
      <c r="A34" s="17" t="n">
        <v>46346</v>
      </c>
      <c r="B34" s="4" t="s">
        <v>35</v>
      </c>
      <c r="C34" s="4" t="s">
        <v>11</v>
      </c>
      <c r="D34" s="13"/>
      <c r="E34" s="13" t="n">
        <f aca="false">ROUND(D33*$C$6,2)</f>
        <v>600</v>
      </c>
      <c r="F34" s="13" t="n">
        <f aca="false">F33+N(D34)-N(E34)</f>
        <v>7207.5</v>
      </c>
    </row>
    <row r="35" customFormat="false" ht="15" hidden="false" customHeight="false" outlineLevel="0" collapsed="false">
      <c r="A35" s="19" t="n">
        <v>46346</v>
      </c>
      <c r="B35" s="20" t="s">
        <v>38</v>
      </c>
      <c r="C35" s="20" t="s">
        <v>38</v>
      </c>
      <c r="D35" s="21"/>
      <c r="E35" s="22" t="n">
        <v>500</v>
      </c>
      <c r="F35" s="21" t="n">
        <f aca="false">F34+N(D35)-N(E35)</f>
        <v>6707.5</v>
      </c>
    </row>
    <row r="36" customFormat="false" ht="15" hidden="false" customHeight="false" outlineLevel="0" collapsed="false">
      <c r="A36" s="17" t="n">
        <v>46354</v>
      </c>
      <c r="B36" s="4" t="s">
        <v>39</v>
      </c>
      <c r="C36" s="4" t="s">
        <v>40</v>
      </c>
      <c r="D36" s="13"/>
      <c r="E36" s="18" t="n">
        <v>1600</v>
      </c>
      <c r="F36" s="13" t="n">
        <f aca="false">F35+N(D36)-N(E36)</f>
        <v>5107.5</v>
      </c>
    </row>
    <row r="37" customFormat="false" ht="15" hidden="false" customHeight="false" outlineLevel="0" collapsed="false">
      <c r="A37" s="19" t="n">
        <v>46357</v>
      </c>
      <c r="B37" s="20" t="s">
        <v>26</v>
      </c>
      <c r="C37" s="20" t="s">
        <v>21</v>
      </c>
      <c r="D37" s="22" t="n">
        <v>3000</v>
      </c>
      <c r="E37" s="21"/>
      <c r="F37" s="21" t="n">
        <f aca="false">F36+N(D37)-N(E37)</f>
        <v>8107.5</v>
      </c>
    </row>
    <row r="38" customFormat="false" ht="15" hidden="false" customHeight="false" outlineLevel="0" collapsed="false">
      <c r="A38" s="17" t="n">
        <v>46357</v>
      </c>
      <c r="B38" s="4" t="s">
        <v>27</v>
      </c>
      <c r="C38" s="4" t="s">
        <v>11</v>
      </c>
      <c r="D38" s="13"/>
      <c r="E38" s="13" t="n">
        <f aca="false">ROUND(D37*$C$6,2)</f>
        <v>750</v>
      </c>
      <c r="F38" s="13" t="n">
        <f aca="false">F37+N(D38)-N(E38)</f>
        <v>7357.5</v>
      </c>
    </row>
    <row r="39" customFormat="false" ht="15" hidden="false" customHeight="false" outlineLevel="0" collapsed="false">
      <c r="A39" s="19" t="n">
        <v>46357</v>
      </c>
      <c r="B39" s="20" t="s">
        <v>28</v>
      </c>
      <c r="C39" s="20" t="s">
        <v>29</v>
      </c>
      <c r="D39" s="21"/>
      <c r="E39" s="22" t="n">
        <v>1450</v>
      </c>
      <c r="F39" s="21" t="n">
        <f aca="false">F38+N(D39)-N(E39)</f>
        <v>5907.5</v>
      </c>
    </row>
    <row r="40" customFormat="false" ht="15" hidden="false" customHeight="false" outlineLevel="0" collapsed="false">
      <c r="A40" s="17" t="n">
        <v>46361</v>
      </c>
      <c r="B40" s="4" t="s">
        <v>30</v>
      </c>
      <c r="C40" s="4" t="s">
        <v>31</v>
      </c>
      <c r="D40" s="13"/>
      <c r="E40" s="18" t="n">
        <v>120</v>
      </c>
      <c r="F40" s="13" t="n">
        <f aca="false">F39+N(D40)-N(E40)</f>
        <v>5787.5</v>
      </c>
    </row>
    <row r="41" customFormat="false" ht="15" hidden="false" customHeight="false" outlineLevel="0" collapsed="false">
      <c r="A41" s="19" t="n">
        <v>46366</v>
      </c>
      <c r="B41" s="20" t="s">
        <v>34</v>
      </c>
      <c r="C41" s="20" t="s">
        <v>21</v>
      </c>
      <c r="D41" s="22" t="n">
        <v>1200</v>
      </c>
      <c r="E41" s="21"/>
      <c r="F41" s="21" t="n">
        <f aca="false">F40+N(D41)-N(E41)</f>
        <v>6987.5</v>
      </c>
    </row>
    <row r="42" customFormat="false" ht="15" hidden="false" customHeight="false" outlineLevel="0" collapsed="false">
      <c r="A42" s="17" t="n">
        <v>46366</v>
      </c>
      <c r="B42" s="4" t="s">
        <v>35</v>
      </c>
      <c r="C42" s="4" t="s">
        <v>11</v>
      </c>
      <c r="D42" s="13"/>
      <c r="E42" s="13" t="n">
        <f aca="false">ROUND(D41*$C$6,2)</f>
        <v>300</v>
      </c>
      <c r="F42" s="13" t="n">
        <f aca="false">F41+N(D42)-N(E42)</f>
        <v>6687.5</v>
      </c>
    </row>
    <row r="43" customFormat="false" ht="15" hidden="false" customHeight="false" outlineLevel="0" collapsed="false">
      <c r="A43" s="19" t="n">
        <v>46366</v>
      </c>
      <c r="B43" s="20" t="s">
        <v>32</v>
      </c>
      <c r="C43" s="20" t="s">
        <v>33</v>
      </c>
      <c r="D43" s="21"/>
      <c r="E43" s="22" t="n">
        <v>380</v>
      </c>
      <c r="F43" s="21" t="n">
        <f aca="false">F42+N(D43)-N(E43)</f>
        <v>6307.5</v>
      </c>
    </row>
    <row r="44" customFormat="false" ht="15" hidden="false" customHeight="false" outlineLevel="0" collapsed="false">
      <c r="A44" s="17" t="n">
        <v>46371</v>
      </c>
      <c r="B44" s="4" t="s">
        <v>36</v>
      </c>
      <c r="C44" s="4" t="s">
        <v>37</v>
      </c>
      <c r="D44" s="13"/>
      <c r="E44" s="18" t="n">
        <v>140</v>
      </c>
      <c r="F44" s="13" t="n">
        <f aca="false">F43+N(D44)-N(E44)</f>
        <v>6167.5</v>
      </c>
    </row>
    <row r="45" customFormat="false" ht="15" hidden="false" customHeight="false" outlineLevel="0" collapsed="false">
      <c r="A45" s="19" t="n">
        <v>46376</v>
      </c>
      <c r="B45" s="20" t="s">
        <v>38</v>
      </c>
      <c r="C45" s="20" t="s">
        <v>38</v>
      </c>
      <c r="D45" s="21"/>
      <c r="E45" s="22" t="n">
        <v>500</v>
      </c>
      <c r="F45" s="21" t="n">
        <f aca="false">F44+N(D45)-N(E45)</f>
        <v>5667.5</v>
      </c>
    </row>
    <row r="46" customFormat="false" ht="15" hidden="false" customHeight="false" outlineLevel="0" collapsed="false">
      <c r="A46" s="23"/>
      <c r="B46" s="14" t="s">
        <v>41</v>
      </c>
      <c r="C46" s="23"/>
      <c r="D46" s="15" t="n">
        <f aca="false">SUM(D18:D45)</f>
        <v>14450</v>
      </c>
      <c r="E46" s="15" t="n">
        <f aca="false">SUM(E18:E45)</f>
        <v>12982.5</v>
      </c>
      <c r="F46" s="15" t="n">
        <f aca="false">F45</f>
        <v>5667.5</v>
      </c>
    </row>
    <row r="48" customFormat="false" ht="15" hidden="false" customHeight="false" outlineLevel="0" collapsed="false">
      <c r="A48" s="24" t="s">
        <v>42</v>
      </c>
    </row>
  </sheetData>
  <mergeCells count="5">
    <mergeCell ref="A9:B9"/>
    <mergeCell ref="A10:B10"/>
    <mergeCell ref="A11:B11"/>
    <mergeCell ref="A12:B12"/>
    <mergeCell ref="A13:B13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2026-10-30T23:51:20Z</dcterms:created>
  <dc:creator>openpyxl</dc:creator>
  <dc:description/>
  <dc:language>en-US</dc:language>
  <cp:lastModifiedBy/>
  <dcterms:modified xsi:type="dcterms:W3CDTF">2026-10-30T23:51:20Z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